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inhPhuong\Ketoan su nghiep TNMT\dutoan Ngan sach TNMT\Dư toán NS năm 2021\Phan khai du toán dau nam 2021\QD giao du toán đâu nam 2021\"/>
    </mc:Choice>
  </mc:AlternateContent>
  <bookViews>
    <workbookView xWindow="0" yWindow="0" windowWidth="28800" windowHeight="12030" activeTab="1"/>
  </bookViews>
  <sheets>
    <sheet name="48. VPĐK" sheetId="1" r:id="rId1"/>
    <sheet name="Chi tiet VPĐK" sheetId="2" r:id="rId2"/>
  </sheets>
  <externalReferences>
    <externalReference r:id="rId3"/>
  </externalReferences>
  <definedNames>
    <definedName name="_xlnm.Print_Titles" localSheetId="0">'48. VPĐK'!$8:$8</definedName>
    <definedName name="_xlnm.Print_Titles" localSheetId="1">'Chi tiet VPĐK'!$4:$5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6" i="2"/>
  <c r="E15" i="2"/>
  <c r="E14" i="2"/>
  <c r="E13" i="2"/>
  <c r="E12" i="2"/>
  <c r="E11" i="2"/>
  <c r="E10" i="2"/>
  <c r="E9" i="2" s="1"/>
  <c r="D9" i="2"/>
  <c r="D6" i="2" s="1"/>
  <c r="C9" i="2"/>
  <c r="E8" i="2"/>
  <c r="C7" i="2"/>
  <c r="F39" i="1"/>
  <c r="C39" i="1" s="1"/>
  <c r="F38" i="1"/>
  <c r="C38" i="1" s="1"/>
  <c r="C37" i="1" s="1"/>
  <c r="C36" i="1"/>
  <c r="C34" i="1"/>
  <c r="C33" i="1"/>
  <c r="C32" i="1"/>
  <c r="F29" i="1"/>
  <c r="C29" i="1" s="1"/>
  <c r="F28" i="1"/>
  <c r="C28" i="1"/>
  <c r="F27" i="1"/>
  <c r="C27" i="1" s="1"/>
  <c r="F25" i="1"/>
  <c r="C25" i="1" s="1"/>
  <c r="C24" i="1" s="1"/>
  <c r="C21" i="1"/>
  <c r="C17" i="1"/>
  <c r="C16" i="1"/>
  <c r="C15" i="1"/>
  <c r="C14" i="1"/>
  <c r="F13" i="1"/>
  <c r="C12" i="1"/>
  <c r="C11" i="1" s="1"/>
  <c r="F11" i="1"/>
  <c r="F10" i="1" s="1"/>
  <c r="C26" i="1" l="1"/>
  <c r="C31" i="1"/>
  <c r="C30" i="1" s="1"/>
  <c r="F37" i="1"/>
  <c r="F30" i="1" s="1"/>
  <c r="C13" i="1"/>
  <c r="C10" i="1" s="1"/>
  <c r="C6" i="2"/>
  <c r="E7" i="2"/>
  <c r="E6" i="2" s="1"/>
  <c r="C23" i="1"/>
  <c r="F24" i="1"/>
  <c r="F26" i="1"/>
  <c r="F23" i="1" l="1"/>
  <c r="F20" i="1" s="1"/>
  <c r="C20" i="1" l="1"/>
  <c r="C19" i="1" s="1"/>
  <c r="C18" i="1" s="1"/>
  <c r="F19" i="1"/>
  <c r="F18" i="1" s="1"/>
</calcChain>
</file>

<file path=xl/sharedStrings.xml><?xml version="1.0" encoding="utf-8"?>
<sst xmlns="http://schemas.openxmlformats.org/spreadsheetml/2006/main" count="77" uniqueCount="62">
  <si>
    <t>SỞ TÀI NGUYÊN VÀ MÔI TRƯỜNG HÀ TĨNH</t>
  </si>
  <si>
    <t>Mẫu biểu số 48</t>
  </si>
  <si>
    <t>CHƯƠNG: 426</t>
  </si>
  <si>
    <t>PHÂN BỔ DỰ TOÁN THU, CHI NGÂN SÁCH NHÀ NƯỚC NĂM 2021</t>
  </si>
  <si>
    <t>Đơn vị: Văn phòng đăng ký đất đai</t>
  </si>
  <si>
    <t>Mã số: 1072411</t>
  </si>
  <si>
    <t>Đơn vị tính: 1000 đồng</t>
  </si>
  <si>
    <t>STT</t>
  </si>
  <si>
    <t xml:space="preserve">Nội dung </t>
  </si>
  <si>
    <t>Số tiền</t>
  </si>
  <si>
    <t>Văn phòng Đăng ký đất đai</t>
  </si>
  <si>
    <t>I</t>
  </si>
  <si>
    <t xml:space="preserve"> Tổng số thu, chi, nộp ngân sách phí, lệ phí</t>
  </si>
  <si>
    <t>Số thu phí, lệ phí</t>
  </si>
  <si>
    <t>1.1</t>
  </si>
  <si>
    <t>Lệ phí</t>
  </si>
  <si>
    <t>Lệ phí cấp giấy chứng nhận QSD đất, quyền sở hữu nhà, tài sản gắn liền với đất</t>
  </si>
  <si>
    <t>1.2</t>
  </si>
  <si>
    <t>Phí</t>
  </si>
  <si>
    <t xml:space="preserve">Phí thẩm định hồ sơ cấp giấy CNQSD đất </t>
  </si>
  <si>
    <t>Phí đăng ký giao dịch bảo đảm</t>
  </si>
  <si>
    <t>Phí khai thác và sử dụng tài liệu đất đai</t>
  </si>
  <si>
    <t>Phí khai thác và sử dụng thông tin dữ liệu đo đạc và bản đồ</t>
  </si>
  <si>
    <t>Chi từ nguồn thu phí được để lại</t>
  </si>
  <si>
    <t>2.1</t>
  </si>
  <si>
    <t>Chi sự nghiệp kinh tế ( sự nghiệp tài nguyên)</t>
  </si>
  <si>
    <t>Kinh phí nhiệm vụ thường xuyên</t>
  </si>
  <si>
    <t>Trong đó: 40% số thu được để lại thực hiện ĐCTL</t>
  </si>
  <si>
    <t>Kinh phí nhiệm vụ không thường xuyên</t>
  </si>
  <si>
    <t>Số phí, lệ phí nộp NSNN</t>
  </si>
  <si>
    <t>3.1</t>
  </si>
  <si>
    <t>3.2</t>
  </si>
  <si>
    <t>II</t>
  </si>
  <si>
    <t>Dự toán chi ngân sách Nhà nước</t>
  </si>
  <si>
    <t>Chi quản lý hành chính (  426 - 340 - 341)</t>
  </si>
  <si>
    <t>Kinh phí thực hiện chế độ tự chủ</t>
  </si>
  <si>
    <t>Kinh phí không thực hiện chế độ tự chủ</t>
  </si>
  <si>
    <t>Chi sự nghiệp giáo dục,đào tạo, dạy nghề ( 426-070-085)</t>
  </si>
  <si>
    <t>2.2</t>
  </si>
  <si>
    <t>Chi sự nghiệp Tài nguyên (  426 -280-332)</t>
  </si>
  <si>
    <t>BIỂU THUYẾT MINH CHI TIẾT PHÂN BỔ KINH PHÍ SỰ NGHIỆP NĂM 2021</t>
  </si>
  <si>
    <t>Đơn vị tính: đồng</t>
  </si>
  <si>
    <t>TT</t>
  </si>
  <si>
    <t xml:space="preserve">Nội dung công việc </t>
  </si>
  <si>
    <t>Dự toán giao năm 2021</t>
  </si>
  <si>
    <t>Sự nghiệp Tài nguyên</t>
  </si>
  <si>
    <t>Sự nghiệp môi trường</t>
  </si>
  <si>
    <t>Tổng</t>
  </si>
  <si>
    <t>Văn phòng đăng ký đất đai</t>
  </si>
  <si>
    <t>Lương và các khoản đóng góp ( 44 biên chế )</t>
  </si>
  <si>
    <t xml:space="preserve">Chi khác theo đầu biên chế </t>
  </si>
  <si>
    <t>Chi phí chuyên môn nghiệp vụ thực hiện các nhiệm vụ</t>
  </si>
  <si>
    <t>Công tác lưu trữ hồ sơ ngành Tài nguyên Môi trường</t>
  </si>
  <si>
    <t>Công tác thẩm định hồ sơ, cấp giấy chứng nhận quyền sử dụng đất, kiểm soát, kiểm tra thẩm định hồ sơ địa chính</t>
  </si>
  <si>
    <t>Mua sắm trang thiết bị phục vụ chuyên môn và kho lưu trữ</t>
  </si>
  <si>
    <t>Kiểm kê đất đai năm 2019</t>
  </si>
  <si>
    <t>Thống kê đất đai năm 2020</t>
  </si>
  <si>
    <t>Xây dựng đề án tích tụ, tập trung ruộng đất</t>
  </si>
  <si>
    <t>Xây dựng Đề án kết nối thông tin địa chính và thông tin nghĩa vụ thuế giữa ngành Tài nguyên và Môi trường - Thuế- Kho bạc tại Sở Tài nguyên và Môi trường</t>
  </si>
  <si>
    <t>Xây dựng Quy chế thu thập, quản lý, khai thác và sử dụng thông tin dữ liệu Tài nguyên môi trường theo NĐ 73/2017/NĐ-CP</t>
  </si>
  <si>
    <t xml:space="preserve">( Kèm theo Quyết định số  83/QĐ-STNMT  ngày 26 tháng 2 năm 2021
của Sở Tài nguyên và Môi trường Hà Tĩnh) </t>
  </si>
  <si>
    <t xml:space="preserve">( Kèm theo Quyết định số 83/QĐ-STNMT  ngày 26   tháng 2 năm 2021
của Sở Tài nguyên và Môi trường Hà Tĩnh)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</si>
</sst>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</numFmts>
  <fonts count="33" x14ac:knownFonts="1">
    <font>
      <sz val="12"/>
      <name val="Times New Roman"/>
    </font>
    <font>
      <sz val="12"/>
      <name val="Times New Roman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6"/>
      <name val="Times New Roman"/>
      <family val="1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sz val="16"/>
      <name val="Times New Roman"/>
      <family val="1"/>
      <charset val="163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163"/>
    </font>
    <font>
      <sz val="14"/>
      <name val=".VnTime"/>
      <family val="2"/>
    </font>
    <font>
      <i/>
      <sz val="12"/>
      <name val="Times New Roman"/>
      <family val="1"/>
    </font>
    <font>
      <i/>
      <sz val="14"/>
      <name val="Times New Roman"/>
      <family val="1"/>
      <charset val="163"/>
    </font>
    <font>
      <b/>
      <sz val="1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  <charset val="163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3" fillId="0" borderId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Border="1"/>
    <xf numFmtId="0" fontId="7" fillId="0" borderId="0" xfId="0" applyFont="1" applyAlignment="1">
      <alignment horizontal="center" wrapText="1"/>
    </xf>
    <xf numFmtId="0" fontId="9" fillId="0" borderId="0" xfId="0" applyFont="1"/>
    <xf numFmtId="0" fontId="10" fillId="0" borderId="1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3" fillId="0" borderId="0" xfId="0" applyNumberFormat="1" applyFont="1"/>
    <xf numFmtId="0" fontId="2" fillId="0" borderId="4" xfId="0" applyFont="1" applyBorder="1" applyAlignment="1">
      <alignment horizontal="center"/>
    </xf>
    <xf numFmtId="0" fontId="13" fillId="0" borderId="5" xfId="0" applyFont="1" applyBorder="1"/>
    <xf numFmtId="0" fontId="14" fillId="0" borderId="5" xfId="0" applyFont="1" applyBorder="1"/>
    <xf numFmtId="164" fontId="3" fillId="0" borderId="0" xfId="1" applyNumberFormat="1" applyFont="1"/>
    <xf numFmtId="0" fontId="2" fillId="0" borderId="4" xfId="0" applyFont="1" applyBorder="1"/>
    <xf numFmtId="164" fontId="15" fillId="0" borderId="4" xfId="1" applyNumberFormat="1" applyFont="1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64" fontId="16" fillId="0" borderId="4" xfId="1" applyNumberFormat="1" applyFont="1" applyBorder="1"/>
    <xf numFmtId="164" fontId="3" fillId="0" borderId="4" xfId="1" applyNumberFormat="1" applyFont="1" applyBorder="1"/>
    <xf numFmtId="0" fontId="3" fillId="0" borderId="4" xfId="0" applyFont="1" applyBorder="1" applyAlignment="1">
      <alignment horizontal="center"/>
    </xf>
    <xf numFmtId="0" fontId="14" fillId="0" borderId="4" xfId="2" applyNumberFormat="1" applyFont="1" applyBorder="1" applyAlignment="1">
      <alignment wrapText="1"/>
    </xf>
    <xf numFmtId="164" fontId="18" fillId="0" borderId="4" xfId="1" applyNumberFormat="1" applyFont="1" applyBorder="1"/>
    <xf numFmtId="0" fontId="14" fillId="0" borderId="4" xfId="3" applyFont="1" applyBorder="1" applyAlignment="1">
      <alignment vertical="center" wrapText="1"/>
    </xf>
    <xf numFmtId="164" fontId="14" fillId="0" borderId="4" xfId="1" applyNumberFormat="1" applyFont="1" applyBorder="1"/>
    <xf numFmtId="0" fontId="2" fillId="0" borderId="4" xfId="0" applyFont="1" applyBorder="1" applyAlignment="1">
      <alignment horizontal="left"/>
    </xf>
    <xf numFmtId="164" fontId="2" fillId="0" borderId="4" xfId="1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3" fillId="0" borderId="4" xfId="0" applyFont="1" applyBorder="1"/>
    <xf numFmtId="164" fontId="13" fillId="0" borderId="4" xfId="0" applyNumberFormat="1" applyFont="1" applyBorder="1"/>
    <xf numFmtId="0" fontId="15" fillId="0" borderId="4" xfId="0" applyFont="1" applyBorder="1" applyAlignment="1">
      <alignment wrapText="1"/>
    </xf>
    <xf numFmtId="164" fontId="15" fillId="0" borderId="4" xfId="0" applyNumberFormat="1" applyFont="1" applyBorder="1"/>
    <xf numFmtId="0" fontId="14" fillId="0" borderId="4" xfId="0" applyFont="1" applyBorder="1"/>
    <xf numFmtId="164" fontId="3" fillId="0" borderId="4" xfId="0" applyNumberFormat="1" applyFont="1" applyBorder="1"/>
    <xf numFmtId="0" fontId="16" fillId="0" borderId="4" xfId="0" applyFont="1" applyBorder="1"/>
    <xf numFmtId="164" fontId="14" fillId="0" borderId="4" xfId="0" applyNumberFormat="1" applyFont="1" applyBorder="1"/>
    <xf numFmtId="0" fontId="15" fillId="0" borderId="4" xfId="0" applyFont="1" applyBorder="1"/>
    <xf numFmtId="43" fontId="3" fillId="0" borderId="0" xfId="1" applyFont="1"/>
    <xf numFmtId="0" fontId="3" fillId="0" borderId="6" xfId="0" applyFont="1" applyBorder="1" applyAlignment="1">
      <alignment horizontal="center"/>
    </xf>
    <xf numFmtId="0" fontId="14" fillId="0" borderId="6" xfId="0" applyFont="1" applyBorder="1"/>
    <xf numFmtId="164" fontId="14" fillId="0" borderId="6" xfId="1" applyNumberFormat="1" applyFont="1" applyBorder="1"/>
    <xf numFmtId="164" fontId="9" fillId="0" borderId="0" xfId="0" applyNumberFormat="1" applyFo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0" fillId="2" borderId="0" xfId="0" applyFill="1"/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164" fontId="13" fillId="2" borderId="0" xfId="4" applyNumberFormat="1" applyFont="1" applyFill="1"/>
    <xf numFmtId="164" fontId="0" fillId="2" borderId="0" xfId="0" applyNumberFormat="1" applyFill="1"/>
    <xf numFmtId="0" fontId="14" fillId="2" borderId="0" xfId="0" applyFont="1" applyFill="1"/>
    <xf numFmtId="43" fontId="1" fillId="2" borderId="0" xfId="4" applyFont="1" applyFill="1"/>
    <xf numFmtId="0" fontId="7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43" fontId="0" fillId="2" borderId="0" xfId="0" applyNumberFormat="1" applyFill="1"/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1" fillId="2" borderId="0" xfId="4" applyNumberFormat="1" applyFont="1" applyFill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64" fontId="21" fillId="2" borderId="4" xfId="4" applyNumberFormat="1" applyFont="1" applyFill="1" applyBorder="1" applyAlignment="1">
      <alignment vertical="center" wrapText="1"/>
    </xf>
    <xf numFmtId="164" fontId="13" fillId="2" borderId="0" xfId="0" applyNumberFormat="1" applyFont="1" applyFill="1" applyBorder="1"/>
    <xf numFmtId="164" fontId="13" fillId="2" borderId="0" xfId="0" applyNumberFormat="1" applyFont="1" applyFill="1"/>
    <xf numFmtId="0" fontId="2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164" fontId="22" fillId="2" borderId="4" xfId="0" applyNumberFormat="1" applyFont="1" applyFill="1" applyBorder="1" applyAlignment="1">
      <alignment vertical="center" wrapText="1"/>
    </xf>
    <xf numFmtId="164" fontId="0" fillId="2" borderId="0" xfId="0" applyNumberFormat="1" applyFill="1" applyBorder="1"/>
    <xf numFmtId="165" fontId="0" fillId="2" borderId="0" xfId="0" applyNumberFormat="1" applyFill="1"/>
    <xf numFmtId="164" fontId="23" fillId="2" borderId="4" xfId="0" applyNumberFormat="1" applyFont="1" applyFill="1" applyBorder="1" applyAlignment="1">
      <alignment vertical="center" wrapText="1"/>
    </xf>
    <xf numFmtId="164" fontId="3" fillId="2" borderId="0" xfId="0" applyNumberFormat="1" applyFont="1" applyFill="1"/>
    <xf numFmtId="0" fontId="22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wrapText="1"/>
    </xf>
    <xf numFmtId="164" fontId="22" fillId="2" borderId="6" xfId="0" applyNumberFormat="1" applyFont="1" applyFill="1" applyBorder="1" applyAlignment="1">
      <alignment vertical="center" wrapText="1"/>
    </xf>
    <xf numFmtId="164" fontId="21" fillId="2" borderId="6" xfId="4" applyNumberFormat="1" applyFont="1" applyFill="1" applyBorder="1" applyAlignment="1">
      <alignment vertical="center" wrapText="1"/>
    </xf>
    <xf numFmtId="0" fontId="22" fillId="2" borderId="0" xfId="0" applyFont="1" applyFill="1" applyBorder="1"/>
    <xf numFmtId="0" fontId="21" fillId="2" borderId="0" xfId="0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 vertical="center" wrapText="1"/>
    </xf>
    <xf numFmtId="164" fontId="24" fillId="2" borderId="0" xfId="0" applyNumberFormat="1" applyFont="1" applyFill="1" applyAlignment="1"/>
    <xf numFmtId="164" fontId="25" fillId="2" borderId="0" xfId="4" applyNumberFormat="1" applyFont="1" applyFill="1"/>
    <xf numFmtId="0" fontId="24" fillId="2" borderId="0" xfId="0" applyFont="1" applyFill="1" applyAlignment="1"/>
    <xf numFmtId="0" fontId="26" fillId="2" borderId="0" xfId="0" applyFont="1" applyFill="1"/>
    <xf numFmtId="164" fontId="24" fillId="2" borderId="0" xfId="0" applyNumberFormat="1" applyFont="1" applyFill="1" applyAlignment="1">
      <alignment horizontal="right"/>
    </xf>
    <xf numFmtId="164" fontId="27" fillId="2" borderId="0" xfId="0" applyNumberFormat="1" applyFont="1" applyFill="1"/>
    <xf numFmtId="164" fontId="28" fillId="2" borderId="0" xfId="0" applyNumberFormat="1" applyFont="1" applyFill="1"/>
    <xf numFmtId="164" fontId="26" fillId="2" borderId="0" xfId="0" applyNumberFormat="1" applyFont="1" applyFill="1"/>
    <xf numFmtId="0" fontId="24" fillId="2" borderId="0" xfId="0" applyFont="1" applyFill="1"/>
    <xf numFmtId="164" fontId="26" fillId="2" borderId="0" xfId="0" applyNumberFormat="1" applyFont="1" applyFill="1" applyAlignment="1"/>
    <xf numFmtId="164" fontId="24" fillId="2" borderId="0" xfId="0" applyNumberFormat="1" applyFont="1" applyFill="1"/>
    <xf numFmtId="164" fontId="29" fillId="2" borderId="0" xfId="0" applyNumberFormat="1" applyFont="1" applyFill="1"/>
    <xf numFmtId="164" fontId="26" fillId="2" borderId="0" xfId="0" applyNumberFormat="1" applyFont="1" applyFill="1" applyAlignment="1">
      <alignment horizontal="right"/>
    </xf>
    <xf numFmtId="164" fontId="30" fillId="2" borderId="0" xfId="1" applyNumberFormat="1" applyFont="1" applyFill="1"/>
    <xf numFmtId="0" fontId="24" fillId="2" borderId="0" xfId="0" applyFont="1" applyFill="1" applyAlignment="1">
      <alignment horizontal="right"/>
    </xf>
    <xf numFmtId="164" fontId="31" fillId="2" borderId="0" xfId="1" applyNumberFormat="1" applyFont="1" applyFill="1"/>
    <xf numFmtId="164" fontId="2" fillId="2" borderId="0" xfId="0" applyNumberFormat="1" applyFont="1" applyFill="1"/>
    <xf numFmtId="164" fontId="2" fillId="2" borderId="0" xfId="5" applyNumberFormat="1" applyFont="1" applyFill="1"/>
    <xf numFmtId="164" fontId="32" fillId="2" borderId="0" xfId="1" applyNumberFormat="1" applyFont="1" applyFill="1"/>
    <xf numFmtId="0" fontId="2" fillId="2" borderId="0" xfId="0" applyFont="1" applyFill="1"/>
    <xf numFmtId="164" fontId="32" fillId="2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</cellXfs>
  <cellStyles count="6">
    <cellStyle name="Comma" xfId="1" builtinId="3"/>
    <cellStyle name="Comma 2 2" xfId="4"/>
    <cellStyle name="Comma 3" xfId="5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an-bo-du-toan-dau-nam-2021-STNMT_binhdhstnmt-23-02-2021_08h34p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49 nganh 2021"/>
      <sheetName val="Phan khai DT chi tiêt 2021"/>
      <sheetName val="49 nganh. QD"/>
      <sheetName val="48 Tổng"/>
      <sheetName val="48 . VPS"/>
      <sheetName val="48. TTQT"/>
      <sheetName val="48. VPĐK"/>
      <sheetName val="48 QĐ"/>
      <sheetName val="Du toan CT"/>
      <sheetName val="VPS"/>
      <sheetName val="QT"/>
      <sheetName val="VPDK"/>
      <sheetName val="Qdat"/>
    </sheetNames>
    <sheetDataSet>
      <sheetData sheetId="0"/>
      <sheetData sheetId="1">
        <row r="51">
          <cell r="G51">
            <v>3630000000</v>
          </cell>
        </row>
        <row r="52">
          <cell r="G52">
            <v>1188000000</v>
          </cell>
        </row>
        <row r="53">
          <cell r="G53">
            <v>850000000</v>
          </cell>
        </row>
        <row r="56">
          <cell r="G56">
            <v>100000000</v>
          </cell>
        </row>
        <row r="58">
          <cell r="G58">
            <v>30000000</v>
          </cell>
        </row>
        <row r="59">
          <cell r="G59">
            <v>100000000</v>
          </cell>
        </row>
        <row r="60">
          <cell r="G60">
            <v>60000000</v>
          </cell>
        </row>
        <row r="61">
          <cell r="G61">
            <v>60000000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xSplit="2" ySplit="8" topLeftCell="C15" activePane="bottomRight" state="frozen"/>
      <selection pane="topRight" activeCell="C1" sqref="C1"/>
      <selection pane="bottomLeft" activeCell="A8" sqref="A8"/>
      <selection pane="bottomRight" activeCell="J18" sqref="J18"/>
    </sheetView>
  </sheetViews>
  <sheetFormatPr defaultRowHeight="15.75" x14ac:dyDescent="0.25"/>
  <cols>
    <col min="1" max="1" width="6.5" customWidth="1"/>
    <col min="2" max="2" width="59.375" customWidth="1"/>
    <col min="3" max="3" width="21.25" customWidth="1"/>
    <col min="4" max="4" width="12.875" hidden="1" customWidth="1"/>
    <col min="5" max="6" width="11.625" hidden="1" customWidth="1"/>
    <col min="7" max="7" width="11.25" hidden="1" customWidth="1"/>
    <col min="8" max="8" width="11" customWidth="1"/>
    <col min="9" max="9" width="16.5" customWidth="1"/>
    <col min="10" max="10" width="13.25" customWidth="1"/>
    <col min="11" max="11" width="9.25" bestFit="1" customWidth="1"/>
  </cols>
  <sheetData>
    <row r="1" spans="1:17" ht="21" customHeight="1" x14ac:dyDescent="0.3">
      <c r="A1" s="1" t="s">
        <v>0</v>
      </c>
      <c r="B1" s="2"/>
      <c r="C1" s="104" t="s">
        <v>1</v>
      </c>
      <c r="D1" s="104"/>
      <c r="E1" s="2"/>
      <c r="H1" s="3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 x14ac:dyDescent="0.25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7.5" customHeight="1" x14ac:dyDescent="0.3">
      <c r="A3" s="105" t="s">
        <v>3</v>
      </c>
      <c r="B3" s="105"/>
      <c r="C3" s="105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 x14ac:dyDescent="0.3">
      <c r="A4" s="106" t="s">
        <v>4</v>
      </c>
      <c r="B4" s="106"/>
      <c r="C4" s="106"/>
      <c r="D4" s="4"/>
      <c r="E4" s="5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</row>
    <row r="5" spans="1:17" ht="24.75" customHeight="1" x14ac:dyDescent="0.3">
      <c r="A5" s="107" t="s">
        <v>5</v>
      </c>
      <c r="B5" s="107"/>
      <c r="C5" s="107"/>
      <c r="D5" s="6"/>
      <c r="E5" s="7"/>
      <c r="F5" s="7"/>
      <c r="G5" s="7"/>
      <c r="H5" s="5"/>
      <c r="I5" s="5"/>
      <c r="J5" s="5"/>
      <c r="K5" s="2"/>
      <c r="L5" s="2"/>
      <c r="M5" s="2"/>
      <c r="N5" s="2"/>
      <c r="O5" s="2"/>
      <c r="P5" s="2"/>
      <c r="Q5" s="2"/>
    </row>
    <row r="6" spans="1:17" ht="44.25" customHeight="1" x14ac:dyDescent="0.3">
      <c r="A6" s="108" t="s">
        <v>60</v>
      </c>
      <c r="B6" s="108"/>
      <c r="C6" s="108"/>
      <c r="D6" s="108"/>
      <c r="E6" s="7"/>
      <c r="F6" s="7"/>
      <c r="G6" s="7"/>
      <c r="H6" s="5"/>
      <c r="I6" s="5"/>
      <c r="J6" s="5"/>
      <c r="K6" s="2"/>
      <c r="L6" s="2"/>
      <c r="M6" s="2"/>
      <c r="N6" s="2"/>
      <c r="O6" s="2"/>
      <c r="P6" s="2"/>
      <c r="Q6" s="2"/>
    </row>
    <row r="7" spans="1:17" ht="36" customHeight="1" x14ac:dyDescent="0.25">
      <c r="A7" s="2"/>
      <c r="B7" s="8"/>
      <c r="C7" s="9" t="s">
        <v>6</v>
      </c>
      <c r="D7" s="9"/>
      <c r="E7" s="8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0" customHeight="1" x14ac:dyDescent="0.25">
      <c r="A8" s="10" t="s">
        <v>7</v>
      </c>
      <c r="B8" s="10" t="s">
        <v>8</v>
      </c>
      <c r="C8" s="10" t="s">
        <v>9</v>
      </c>
      <c r="D8" s="11"/>
      <c r="E8" s="11"/>
      <c r="F8" s="11" t="s">
        <v>10</v>
      </c>
      <c r="G8" s="11"/>
      <c r="H8" s="2"/>
      <c r="I8" s="12"/>
      <c r="J8" s="2"/>
      <c r="K8" s="2"/>
      <c r="L8" s="2"/>
      <c r="M8" s="2"/>
      <c r="N8" s="2"/>
      <c r="O8" s="2"/>
      <c r="P8" s="2"/>
      <c r="Q8" s="2"/>
    </row>
    <row r="9" spans="1:17" ht="24.75" customHeight="1" x14ac:dyDescent="0.25">
      <c r="A9" s="13" t="s">
        <v>11</v>
      </c>
      <c r="B9" s="14" t="s">
        <v>12</v>
      </c>
      <c r="C9" s="15"/>
      <c r="D9" s="15"/>
      <c r="E9" s="15"/>
      <c r="F9" s="15"/>
      <c r="G9" s="15"/>
      <c r="H9" s="16"/>
      <c r="I9" s="16"/>
      <c r="J9" s="16"/>
      <c r="K9" s="2"/>
      <c r="L9" s="2"/>
      <c r="M9" s="2"/>
      <c r="N9" s="2"/>
      <c r="O9" s="2"/>
      <c r="P9" s="2"/>
      <c r="Q9" s="2"/>
    </row>
    <row r="10" spans="1:17" ht="24.75" customHeight="1" x14ac:dyDescent="0.25">
      <c r="A10" s="13">
        <v>1</v>
      </c>
      <c r="B10" s="17" t="s">
        <v>13</v>
      </c>
      <c r="C10" s="18">
        <f>C11+C13</f>
        <v>2290000</v>
      </c>
      <c r="D10" s="18"/>
      <c r="E10" s="18"/>
      <c r="F10" s="18">
        <f>F11+F13</f>
        <v>2290000</v>
      </c>
      <c r="G10" s="18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23.25" customHeight="1" x14ac:dyDescent="0.25">
      <c r="A11" s="19" t="s">
        <v>14</v>
      </c>
      <c r="B11" s="20" t="s">
        <v>15</v>
      </c>
      <c r="C11" s="21">
        <f>SUM(C12:C12)</f>
        <v>200000</v>
      </c>
      <c r="D11" s="21"/>
      <c r="E11" s="21"/>
      <c r="F11" s="21">
        <f>SUM(F12:F12)</f>
        <v>200000</v>
      </c>
      <c r="G11" s="22"/>
      <c r="H11" s="12"/>
      <c r="I11" s="12"/>
      <c r="J11" s="12"/>
      <c r="K11" s="2"/>
      <c r="L11" s="2"/>
      <c r="M11" s="2"/>
      <c r="N11" s="2"/>
      <c r="O11" s="2"/>
      <c r="P11" s="2"/>
      <c r="Q11" s="2"/>
    </row>
    <row r="12" spans="1:17" ht="39.75" customHeight="1" x14ac:dyDescent="0.25">
      <c r="A12" s="23"/>
      <c r="B12" s="24" t="s">
        <v>16</v>
      </c>
      <c r="C12" s="22">
        <f>SUM(D12:G12)</f>
        <v>200000</v>
      </c>
      <c r="D12" s="25"/>
      <c r="E12" s="25"/>
      <c r="F12" s="22">
        <v>200000</v>
      </c>
      <c r="G12" s="25"/>
      <c r="H12" s="12"/>
      <c r="I12" s="12"/>
      <c r="J12" s="12"/>
      <c r="K12" s="2"/>
      <c r="L12" s="2"/>
      <c r="M12" s="2"/>
      <c r="N12" s="2"/>
      <c r="O12" s="2"/>
      <c r="P12" s="2"/>
      <c r="Q12" s="2"/>
    </row>
    <row r="13" spans="1:17" ht="24.75" customHeight="1" x14ac:dyDescent="0.25">
      <c r="A13" s="19" t="s">
        <v>17</v>
      </c>
      <c r="B13" s="20" t="s">
        <v>18</v>
      </c>
      <c r="C13" s="21">
        <f>SUM(C14:C17)</f>
        <v>2090000</v>
      </c>
      <c r="D13" s="21"/>
      <c r="E13" s="21"/>
      <c r="F13" s="21">
        <f>SUM(F14:F17)</f>
        <v>2090000</v>
      </c>
      <c r="G13" s="21"/>
      <c r="H13" s="12"/>
      <c r="I13" s="12"/>
      <c r="J13" s="16"/>
      <c r="K13" s="2"/>
      <c r="L13" s="2"/>
      <c r="M13" s="2"/>
      <c r="N13" s="2"/>
      <c r="O13" s="2"/>
      <c r="P13" s="2"/>
      <c r="Q13" s="2"/>
    </row>
    <row r="14" spans="1:17" ht="25.5" customHeight="1" x14ac:dyDescent="0.25">
      <c r="A14" s="23"/>
      <c r="B14" s="26" t="s">
        <v>19</v>
      </c>
      <c r="C14" s="22">
        <f>SUM(D14:G14)</f>
        <v>1000000</v>
      </c>
      <c r="D14" s="22"/>
      <c r="E14" s="25"/>
      <c r="F14" s="27">
        <v>1000000</v>
      </c>
      <c r="G14" s="25"/>
      <c r="H14" s="12"/>
      <c r="I14" s="12"/>
      <c r="J14" s="2"/>
      <c r="K14" s="2"/>
      <c r="L14" s="2"/>
      <c r="M14" s="2"/>
      <c r="N14" s="2"/>
      <c r="O14" s="2"/>
      <c r="P14" s="2"/>
      <c r="Q14" s="2"/>
    </row>
    <row r="15" spans="1:17" ht="23.25" customHeight="1" x14ac:dyDescent="0.25">
      <c r="A15" s="23"/>
      <c r="B15" s="24" t="s">
        <v>20</v>
      </c>
      <c r="C15" s="22">
        <f>SUM(D15:G15)</f>
        <v>1000000</v>
      </c>
      <c r="D15" s="25"/>
      <c r="E15" s="25"/>
      <c r="F15" s="22">
        <v>1000000</v>
      </c>
      <c r="G15" s="25"/>
      <c r="H15" s="12"/>
      <c r="I15" s="12"/>
      <c r="J15" s="2"/>
      <c r="K15" s="2"/>
      <c r="L15" s="2"/>
      <c r="M15" s="2"/>
      <c r="N15" s="2"/>
      <c r="O15" s="2"/>
      <c r="P15" s="2"/>
      <c r="Q15" s="2"/>
    </row>
    <row r="16" spans="1:17" ht="25.5" customHeight="1" x14ac:dyDescent="0.25">
      <c r="A16" s="23"/>
      <c r="B16" s="24" t="s">
        <v>21</v>
      </c>
      <c r="C16" s="22">
        <f>SUM(D16:G16)</f>
        <v>80000</v>
      </c>
      <c r="D16" s="25"/>
      <c r="E16" s="25"/>
      <c r="F16" s="22">
        <v>80000</v>
      </c>
      <c r="G16" s="25"/>
      <c r="H16" s="12"/>
      <c r="I16" s="12"/>
      <c r="J16" s="2"/>
      <c r="K16" s="2"/>
      <c r="L16" s="2"/>
      <c r="M16" s="2"/>
      <c r="N16" s="2"/>
      <c r="O16" s="2"/>
      <c r="P16" s="2"/>
      <c r="Q16" s="2"/>
    </row>
    <row r="17" spans="1:17" ht="25.5" customHeight="1" x14ac:dyDescent="0.25">
      <c r="A17" s="23"/>
      <c r="B17" s="24" t="s">
        <v>22</v>
      </c>
      <c r="C17" s="22">
        <f>SUM(D17:G17)</f>
        <v>10000</v>
      </c>
      <c r="D17" s="25"/>
      <c r="E17" s="25"/>
      <c r="F17" s="22">
        <v>10000</v>
      </c>
      <c r="G17" s="25"/>
      <c r="H17" s="12"/>
      <c r="I17" s="12"/>
      <c r="J17" s="2"/>
      <c r="K17" s="2"/>
      <c r="L17" s="2"/>
      <c r="M17" s="2"/>
      <c r="N17" s="2"/>
      <c r="O17" s="2"/>
      <c r="P17" s="2"/>
      <c r="Q17" s="2"/>
    </row>
    <row r="18" spans="1:17" ht="25.5" customHeight="1" x14ac:dyDescent="0.25">
      <c r="A18" s="13">
        <v>2</v>
      </c>
      <c r="B18" s="28" t="s">
        <v>23</v>
      </c>
      <c r="C18" s="29">
        <f>C19</f>
        <v>1150000</v>
      </c>
      <c r="D18" s="29"/>
      <c r="E18" s="29"/>
      <c r="F18" s="29" t="e">
        <f>F19+#REF!</f>
        <v>#REF!</v>
      </c>
      <c r="G18" s="25"/>
      <c r="H18" s="12"/>
      <c r="I18" s="12"/>
      <c r="J18" s="2"/>
      <c r="K18" s="2"/>
      <c r="L18" s="2"/>
      <c r="M18" s="2"/>
      <c r="N18" s="2"/>
      <c r="O18" s="2"/>
      <c r="P18" s="2"/>
      <c r="Q18" s="2"/>
    </row>
    <row r="19" spans="1:17" ht="25.5" customHeight="1" x14ac:dyDescent="0.25">
      <c r="A19" s="13" t="s">
        <v>24</v>
      </c>
      <c r="B19" s="20" t="s">
        <v>25</v>
      </c>
      <c r="C19" s="21">
        <f>C20+C22</f>
        <v>1150000</v>
      </c>
      <c r="D19" s="21"/>
      <c r="E19" s="21"/>
      <c r="F19" s="21">
        <f>SUM(F20:F22)</f>
        <v>1400000</v>
      </c>
      <c r="G19" s="21"/>
      <c r="H19" s="12"/>
      <c r="I19" s="12"/>
      <c r="J19" s="2"/>
      <c r="K19" s="2"/>
      <c r="L19" s="2"/>
      <c r="M19" s="2"/>
      <c r="N19" s="2"/>
      <c r="O19" s="2"/>
      <c r="P19" s="2"/>
      <c r="Q19" s="2"/>
    </row>
    <row r="20" spans="1:17" ht="25.5" customHeight="1" x14ac:dyDescent="0.25">
      <c r="A20" s="30"/>
      <c r="B20" s="31" t="s">
        <v>26</v>
      </c>
      <c r="C20" s="22">
        <f>SUM(D20:G20)</f>
        <v>1150000</v>
      </c>
      <c r="D20" s="22"/>
      <c r="E20" s="22"/>
      <c r="F20" s="22">
        <f>F10-F23</f>
        <v>1150000</v>
      </c>
      <c r="G20" s="25"/>
      <c r="H20" s="12"/>
      <c r="I20" s="12"/>
      <c r="J20" s="2"/>
      <c r="K20" s="2"/>
      <c r="L20" s="2"/>
      <c r="M20" s="2"/>
      <c r="N20" s="2"/>
      <c r="O20" s="2"/>
      <c r="P20" s="2"/>
      <c r="Q20" s="2"/>
    </row>
    <row r="21" spans="1:17" ht="25.5" customHeight="1" x14ac:dyDescent="0.25">
      <c r="A21" s="30"/>
      <c r="B21" s="32" t="s">
        <v>27</v>
      </c>
      <c r="C21" s="25">
        <f>SUM(D21:G21)</f>
        <v>250000</v>
      </c>
      <c r="D21" s="25"/>
      <c r="E21" s="25"/>
      <c r="F21" s="25">
        <v>250000</v>
      </c>
      <c r="G21" s="25"/>
      <c r="H21" s="12"/>
      <c r="I21" s="12"/>
      <c r="J21" s="2"/>
      <c r="K21" s="2"/>
      <c r="L21" s="2"/>
      <c r="M21" s="2"/>
      <c r="N21" s="2"/>
      <c r="O21" s="2"/>
      <c r="P21" s="2"/>
      <c r="Q21" s="2"/>
    </row>
    <row r="22" spans="1:17" ht="25.5" customHeight="1" x14ac:dyDescent="0.25">
      <c r="A22" s="30"/>
      <c r="B22" s="31" t="s">
        <v>28</v>
      </c>
      <c r="C22" s="25"/>
      <c r="D22" s="25"/>
      <c r="E22" s="25"/>
      <c r="F22" s="25"/>
      <c r="G22" s="25"/>
      <c r="H22" s="12"/>
      <c r="I22" s="12"/>
      <c r="J22" s="2"/>
      <c r="K22" s="2"/>
      <c r="L22" s="2"/>
      <c r="M22" s="2"/>
      <c r="N22" s="2"/>
      <c r="O22" s="2"/>
      <c r="P22" s="2"/>
      <c r="Q22" s="2"/>
    </row>
    <row r="23" spans="1:17" ht="25.5" customHeight="1" x14ac:dyDescent="0.25">
      <c r="A23" s="13">
        <v>3</v>
      </c>
      <c r="B23" s="28" t="s">
        <v>29</v>
      </c>
      <c r="C23" s="29">
        <f>C24+C26</f>
        <v>1140000</v>
      </c>
      <c r="D23" s="29"/>
      <c r="E23" s="29"/>
      <c r="F23" s="29">
        <f>F24+F26</f>
        <v>1140000</v>
      </c>
      <c r="G23" s="29"/>
      <c r="H23" s="12"/>
      <c r="I23" s="12"/>
      <c r="J23" s="2"/>
      <c r="K23" s="2"/>
      <c r="L23" s="2"/>
      <c r="M23" s="2"/>
      <c r="N23" s="2"/>
      <c r="O23" s="2"/>
      <c r="P23" s="2"/>
      <c r="Q23" s="2"/>
    </row>
    <row r="24" spans="1:17" ht="25.5" customHeight="1" x14ac:dyDescent="0.25">
      <c r="A24" s="19" t="s">
        <v>30</v>
      </c>
      <c r="B24" s="20" t="s">
        <v>15</v>
      </c>
      <c r="C24" s="21">
        <f>SUM(C25:C25)</f>
        <v>200000</v>
      </c>
      <c r="D24" s="21"/>
      <c r="E24" s="21"/>
      <c r="F24" s="21">
        <f>SUM(F25:F25)</f>
        <v>200000</v>
      </c>
      <c r="G24" s="22"/>
      <c r="H24" s="12"/>
      <c r="I24" s="12"/>
      <c r="J24" s="2"/>
      <c r="K24" s="2"/>
      <c r="L24" s="2"/>
      <c r="M24" s="2"/>
      <c r="N24" s="2"/>
      <c r="O24" s="2"/>
      <c r="P24" s="2"/>
      <c r="Q24" s="2"/>
    </row>
    <row r="25" spans="1:17" ht="40.5" customHeight="1" x14ac:dyDescent="0.25">
      <c r="A25" s="30"/>
      <c r="B25" s="24" t="s">
        <v>16</v>
      </c>
      <c r="C25" s="22">
        <f>SUM(D25:G25)</f>
        <v>200000</v>
      </c>
      <c r="D25" s="2"/>
      <c r="E25" s="25"/>
      <c r="F25" s="22">
        <f>F12</f>
        <v>200000</v>
      </c>
      <c r="G25" s="25"/>
      <c r="H25" s="12"/>
      <c r="I25" s="12"/>
      <c r="J25" s="2"/>
      <c r="K25" s="2"/>
      <c r="L25" s="2"/>
      <c r="M25" s="2"/>
      <c r="N25" s="2"/>
      <c r="O25" s="2"/>
      <c r="P25" s="2"/>
      <c r="Q25" s="2"/>
    </row>
    <row r="26" spans="1:17" ht="21.75" customHeight="1" x14ac:dyDescent="0.25">
      <c r="A26" s="19" t="s">
        <v>31</v>
      </c>
      <c r="B26" s="20" t="s">
        <v>18</v>
      </c>
      <c r="C26" s="21">
        <f>SUM(C27:C29)</f>
        <v>940000</v>
      </c>
      <c r="D26" s="21"/>
      <c r="E26" s="21"/>
      <c r="F26" s="21">
        <f>SUM(F27:F29)</f>
        <v>940000</v>
      </c>
      <c r="G26" s="21"/>
      <c r="H26" s="12"/>
      <c r="I26" s="12"/>
      <c r="J26" s="2"/>
      <c r="K26" s="2"/>
      <c r="L26" s="2"/>
      <c r="M26" s="2"/>
      <c r="N26" s="2"/>
      <c r="O26" s="2"/>
      <c r="P26" s="2"/>
      <c r="Q26" s="2"/>
    </row>
    <row r="27" spans="1:17" ht="23.25" customHeight="1" x14ac:dyDescent="0.25">
      <c r="A27" s="30"/>
      <c r="B27" s="24" t="s">
        <v>20</v>
      </c>
      <c r="C27" s="22">
        <f>SUM(D27:G27)</f>
        <v>500000</v>
      </c>
      <c r="D27" s="25"/>
      <c r="E27" s="25"/>
      <c r="F27" s="22">
        <f>F15/2</f>
        <v>500000</v>
      </c>
      <c r="G27" s="25"/>
      <c r="H27" s="12"/>
      <c r="I27" s="12"/>
      <c r="J27" s="2"/>
      <c r="K27" s="2"/>
      <c r="L27" s="2"/>
      <c r="M27" s="2"/>
      <c r="N27" s="2"/>
      <c r="O27" s="2"/>
      <c r="P27" s="2"/>
      <c r="Q27" s="2"/>
    </row>
    <row r="28" spans="1:17" ht="26.25" customHeight="1" x14ac:dyDescent="0.25">
      <c r="A28" s="30"/>
      <c r="B28" s="24" t="s">
        <v>21</v>
      </c>
      <c r="C28" s="22">
        <f>SUM(D28:G28)</f>
        <v>40000</v>
      </c>
      <c r="D28" s="25"/>
      <c r="E28" s="25"/>
      <c r="F28" s="22">
        <f>F16/2</f>
        <v>40000</v>
      </c>
      <c r="G28" s="25"/>
      <c r="H28" s="12"/>
      <c r="I28" s="12"/>
      <c r="J28" s="2"/>
      <c r="K28" s="2"/>
      <c r="L28" s="2"/>
      <c r="M28" s="2"/>
      <c r="N28" s="2"/>
      <c r="O28" s="2"/>
      <c r="P28" s="2"/>
      <c r="Q28" s="2"/>
    </row>
    <row r="29" spans="1:17" ht="26.25" customHeight="1" x14ac:dyDescent="0.25">
      <c r="A29" s="30"/>
      <c r="B29" s="26" t="s">
        <v>19</v>
      </c>
      <c r="C29" s="22">
        <f>SUM(D29:G29)</f>
        <v>400000</v>
      </c>
      <c r="D29" s="22"/>
      <c r="E29" s="22"/>
      <c r="F29" s="22">
        <f>F14*0.4</f>
        <v>400000</v>
      </c>
      <c r="G29" s="25"/>
      <c r="H29" s="12"/>
      <c r="I29" s="12"/>
      <c r="J29" s="2"/>
      <c r="K29" s="2"/>
      <c r="L29" s="2"/>
      <c r="M29" s="2"/>
      <c r="N29" s="2"/>
      <c r="O29" s="2"/>
      <c r="P29" s="2"/>
      <c r="Q29" s="2"/>
    </row>
    <row r="30" spans="1:17" ht="24.75" customHeight="1" x14ac:dyDescent="0.25">
      <c r="A30" s="13" t="s">
        <v>32</v>
      </c>
      <c r="B30" s="33" t="s">
        <v>33</v>
      </c>
      <c r="C30" s="34">
        <f>C31+C34+C37</f>
        <v>6018000</v>
      </c>
      <c r="D30" s="34"/>
      <c r="E30" s="34"/>
      <c r="F30" s="34" t="e">
        <f>F31+F34+F37+#REF!+#REF!</f>
        <v>#REF!</v>
      </c>
      <c r="G30" s="34"/>
      <c r="H30" s="12"/>
      <c r="I30" s="12"/>
      <c r="J30" s="12"/>
      <c r="K30" s="2"/>
      <c r="L30" s="2"/>
      <c r="M30" s="2"/>
      <c r="N30" s="2"/>
      <c r="O30" s="2"/>
      <c r="P30" s="2"/>
      <c r="Q30" s="2"/>
    </row>
    <row r="31" spans="1:17" ht="24.75" customHeight="1" x14ac:dyDescent="0.25">
      <c r="A31" s="19">
        <v>1</v>
      </c>
      <c r="B31" s="35" t="s">
        <v>34</v>
      </c>
      <c r="C31" s="36">
        <f>C32+C33</f>
        <v>0</v>
      </c>
      <c r="D31" s="36"/>
      <c r="E31" s="36"/>
      <c r="F31" s="37"/>
      <c r="G31" s="37"/>
      <c r="H31" s="12"/>
      <c r="I31" s="2"/>
      <c r="J31" s="2"/>
      <c r="K31" s="2"/>
      <c r="L31" s="2"/>
      <c r="M31" s="2"/>
      <c r="N31" s="2"/>
      <c r="O31" s="2"/>
      <c r="P31" s="2"/>
      <c r="Q31" s="2"/>
    </row>
    <row r="32" spans="1:17" s="2" customFormat="1" ht="26.25" customHeight="1" x14ac:dyDescent="0.25">
      <c r="A32" s="23" t="s">
        <v>14</v>
      </c>
      <c r="B32" s="31" t="s">
        <v>35</v>
      </c>
      <c r="C32" s="38">
        <f>SUM(D32:G32)</f>
        <v>0</v>
      </c>
      <c r="D32" s="22"/>
      <c r="E32" s="22"/>
      <c r="F32" s="30"/>
      <c r="G32" s="30"/>
      <c r="I32" s="16"/>
    </row>
    <row r="33" spans="1:17" s="2" customFormat="1" ht="26.25" customHeight="1" x14ac:dyDescent="0.25">
      <c r="A33" s="23" t="s">
        <v>17</v>
      </c>
      <c r="B33" s="31" t="s">
        <v>36</v>
      </c>
      <c r="C33" s="38">
        <f>SUM(D33:G33)</f>
        <v>0</v>
      </c>
      <c r="D33" s="22"/>
      <c r="E33" s="30"/>
      <c r="F33" s="30"/>
      <c r="G33" s="30"/>
    </row>
    <row r="34" spans="1:17" s="2" customFormat="1" ht="26.25" customHeight="1" x14ac:dyDescent="0.25">
      <c r="A34" s="19">
        <v>2</v>
      </c>
      <c r="B34" s="39" t="s">
        <v>37</v>
      </c>
      <c r="C34" s="21">
        <f>D34</f>
        <v>0</v>
      </c>
      <c r="D34" s="21"/>
      <c r="E34" s="30"/>
      <c r="F34" s="30"/>
      <c r="G34" s="30"/>
      <c r="I34" s="12"/>
    </row>
    <row r="35" spans="1:17" ht="26.25" customHeight="1" x14ac:dyDescent="0.25">
      <c r="A35" s="23" t="s">
        <v>24</v>
      </c>
      <c r="B35" s="37" t="s">
        <v>26</v>
      </c>
      <c r="C35" s="37"/>
      <c r="D35" s="27"/>
      <c r="E35" s="40"/>
      <c r="F35" s="37"/>
      <c r="G35" s="40"/>
      <c r="H35" s="2"/>
      <c r="I35" s="12"/>
      <c r="J35" s="2"/>
      <c r="K35" s="2"/>
      <c r="L35" s="2"/>
      <c r="M35" s="2"/>
      <c r="N35" s="2"/>
      <c r="O35" s="2"/>
      <c r="P35" s="2"/>
      <c r="Q35" s="2"/>
    </row>
    <row r="36" spans="1:17" ht="26.25" customHeight="1" x14ac:dyDescent="0.25">
      <c r="A36" s="23" t="s">
        <v>38</v>
      </c>
      <c r="B36" s="37" t="s">
        <v>28</v>
      </c>
      <c r="C36" s="27">
        <f>D36</f>
        <v>0</v>
      </c>
      <c r="D36" s="27"/>
      <c r="E36" s="37"/>
      <c r="F36" s="37"/>
      <c r="G36" s="37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6.25" customHeight="1" x14ac:dyDescent="0.25">
      <c r="A37" s="19">
        <v>3</v>
      </c>
      <c r="B37" s="41" t="s">
        <v>39</v>
      </c>
      <c r="C37" s="18">
        <f>C38+C39</f>
        <v>6018000</v>
      </c>
      <c r="D37" s="18"/>
      <c r="E37" s="18"/>
      <c r="F37" s="18">
        <f>SUM(F38:F39)</f>
        <v>6018000</v>
      </c>
      <c r="G37" s="18"/>
      <c r="H37" s="12"/>
      <c r="I37" s="12"/>
      <c r="J37" s="2"/>
      <c r="K37" s="2"/>
      <c r="L37" s="2"/>
      <c r="M37" s="2"/>
      <c r="N37" s="2"/>
      <c r="O37" s="2"/>
      <c r="P37" s="2"/>
      <c r="Q37" s="2"/>
    </row>
    <row r="38" spans="1:17" ht="27" customHeight="1" x14ac:dyDescent="0.25">
      <c r="A38" s="23" t="s">
        <v>30</v>
      </c>
      <c r="B38" s="37" t="s">
        <v>26</v>
      </c>
      <c r="C38" s="27">
        <f>SUM(D38:G38)</f>
        <v>4818000</v>
      </c>
      <c r="D38" s="27"/>
      <c r="E38" s="27"/>
      <c r="F38" s="27">
        <f>('[1]Phan khai DT chi tiêt 2021'!G51+'[1]Phan khai DT chi tiêt 2021'!G52)/1000</f>
        <v>4818000</v>
      </c>
      <c r="G38" s="27"/>
      <c r="H38" s="2"/>
      <c r="I38" s="42"/>
      <c r="J38" s="2"/>
      <c r="K38" s="2"/>
      <c r="L38" s="2"/>
      <c r="M38" s="2"/>
      <c r="N38" s="2"/>
      <c r="O38" s="2"/>
      <c r="P38" s="2"/>
      <c r="Q38" s="2"/>
    </row>
    <row r="39" spans="1:17" ht="27" customHeight="1" x14ac:dyDescent="0.25">
      <c r="A39" s="43" t="s">
        <v>31</v>
      </c>
      <c r="B39" s="44" t="s">
        <v>28</v>
      </c>
      <c r="C39" s="45">
        <f>SUM(D39:G39)</f>
        <v>1200000</v>
      </c>
      <c r="D39" s="27"/>
      <c r="E39" s="27"/>
      <c r="F39" s="27">
        <f>('[1]Phan khai DT chi tiêt 2021'!G53+'[1]Phan khai DT chi tiêt 2021'!G56+'[1]Phan khai DT chi tiêt 2021'!G58+'[1]Phan khai DT chi tiêt 2021'!G59+'[1]Phan khai DT chi tiêt 2021'!G60+'[1]Phan khai DT chi tiêt 2021'!G61)/1000</f>
        <v>1200000</v>
      </c>
      <c r="G39" s="27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0.25" customHeight="1" x14ac:dyDescent="0.25">
      <c r="B40" s="8"/>
      <c r="C40" s="46"/>
      <c r="D40" s="46"/>
      <c r="E40" s="8"/>
      <c r="F40" s="8"/>
      <c r="G40" s="8"/>
    </row>
    <row r="41" spans="1:17" ht="41.25" customHeight="1" x14ac:dyDescent="0.3">
      <c r="B41" s="109"/>
      <c r="C41" s="109"/>
      <c r="D41" s="109"/>
      <c r="E41" s="109"/>
      <c r="F41" s="109"/>
      <c r="G41" s="109"/>
    </row>
    <row r="42" spans="1:17" ht="18.75" customHeight="1" x14ac:dyDescent="0.25">
      <c r="B42" s="47"/>
      <c r="C42" s="46"/>
      <c r="D42" s="8"/>
      <c r="E42" s="8"/>
      <c r="F42" s="8"/>
      <c r="G42" s="8"/>
    </row>
    <row r="43" spans="1:17" ht="18.75" customHeight="1" x14ac:dyDescent="0.25">
      <c r="B43" s="48"/>
      <c r="C43" s="46"/>
      <c r="D43" s="8"/>
      <c r="E43" s="8"/>
      <c r="F43" s="8"/>
      <c r="G43" s="8"/>
    </row>
    <row r="44" spans="1:17" ht="18.75" customHeight="1" x14ac:dyDescent="0.25">
      <c r="B44" s="48"/>
      <c r="C44" s="46"/>
      <c r="D44" s="46"/>
      <c r="E44" s="8"/>
      <c r="F44" s="8"/>
      <c r="G44" s="8"/>
    </row>
    <row r="45" spans="1:17" ht="16.5" x14ac:dyDescent="0.25">
      <c r="B45" s="8"/>
      <c r="C45" s="46"/>
      <c r="D45" s="8"/>
      <c r="E45" s="8"/>
      <c r="F45" s="8"/>
      <c r="G45" s="8"/>
    </row>
  </sheetData>
  <mergeCells count="6">
    <mergeCell ref="B41:G41"/>
    <mergeCell ref="C1:D1"/>
    <mergeCell ref="A3:C3"/>
    <mergeCell ref="A4:C4"/>
    <mergeCell ref="A5:C5"/>
    <mergeCell ref="A6:D6"/>
  </mergeCells>
  <pageMargins left="0.55000000000000004" right="0.15748031496063" top="0.53" bottom="0.31" header="0.52" footer="0.43"/>
  <pageSetup paperSize="9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1" sqref="D11"/>
    </sheetView>
  </sheetViews>
  <sheetFormatPr defaultRowHeight="15.75" x14ac:dyDescent="0.25"/>
  <cols>
    <col min="1" max="1" width="5.125" style="49" customWidth="1"/>
    <col min="2" max="2" width="43.125" style="49" customWidth="1"/>
    <col min="3" max="3" width="16.625" style="49" customWidth="1"/>
    <col min="4" max="4" width="11.25" style="49" customWidth="1"/>
    <col min="5" max="5" width="17.5" style="49" customWidth="1"/>
    <col min="6" max="6" width="4.25" style="49" customWidth="1"/>
    <col min="7" max="7" width="14.375" style="49" customWidth="1"/>
    <col min="8" max="8" width="17.75" style="49" customWidth="1"/>
    <col min="9" max="9" width="2.375" style="49" customWidth="1"/>
    <col min="10" max="10" width="17.125" style="49" customWidth="1"/>
    <col min="11" max="11" width="14.875" style="49" customWidth="1"/>
    <col min="12" max="13" width="14.75" style="49" bestFit="1" customWidth="1"/>
    <col min="14" max="15" width="13.75" style="49" bestFit="1" customWidth="1"/>
    <col min="16" max="16" width="13.375" style="49" customWidth="1"/>
    <col min="17" max="16384" width="9" style="49"/>
  </cols>
  <sheetData>
    <row r="1" spans="1:13" ht="34.5" customHeight="1" x14ac:dyDescent="0.3">
      <c r="A1" s="110" t="s">
        <v>40</v>
      </c>
      <c r="B1" s="110"/>
      <c r="C1" s="110"/>
      <c r="D1" s="110"/>
      <c r="E1" s="110"/>
    </row>
    <row r="2" spans="1:13" ht="43.5" customHeight="1" x14ac:dyDescent="0.3">
      <c r="A2" s="50"/>
      <c r="B2" s="108" t="s">
        <v>61</v>
      </c>
      <c r="C2" s="108"/>
      <c r="D2" s="108"/>
      <c r="E2" s="108"/>
      <c r="F2" s="51"/>
      <c r="I2" s="52"/>
      <c r="J2" s="53"/>
      <c r="L2" s="54"/>
      <c r="M2" s="55"/>
    </row>
    <row r="3" spans="1:13" ht="28.5" customHeight="1" x14ac:dyDescent="0.3">
      <c r="A3" s="54"/>
      <c r="B3" s="54"/>
      <c r="C3" s="54"/>
      <c r="D3" s="54"/>
      <c r="E3" s="56" t="s">
        <v>41</v>
      </c>
      <c r="F3" s="57"/>
      <c r="M3" s="58"/>
    </row>
    <row r="4" spans="1:13" ht="23.25" customHeight="1" x14ac:dyDescent="0.25">
      <c r="A4" s="111" t="s">
        <v>42</v>
      </c>
      <c r="B4" s="111" t="s">
        <v>43</v>
      </c>
      <c r="C4" s="113" t="s">
        <v>44</v>
      </c>
      <c r="D4" s="114"/>
      <c r="E4" s="115"/>
      <c r="F4" s="59"/>
      <c r="G4" s="60"/>
      <c r="H4" s="61"/>
      <c r="L4" s="53"/>
    </row>
    <row r="5" spans="1:13" ht="44.25" customHeight="1" x14ac:dyDescent="0.25">
      <c r="A5" s="112"/>
      <c r="B5" s="112"/>
      <c r="C5" s="62" t="s">
        <v>45</v>
      </c>
      <c r="D5" s="62" t="s">
        <v>46</v>
      </c>
      <c r="E5" s="63" t="s">
        <v>47</v>
      </c>
      <c r="F5" s="59"/>
      <c r="G5" s="60"/>
      <c r="H5" s="61"/>
      <c r="L5" s="53"/>
    </row>
    <row r="6" spans="1:13" ht="27" customHeight="1" x14ac:dyDescent="0.25">
      <c r="A6" s="64"/>
      <c r="B6" s="65" t="s">
        <v>48</v>
      </c>
      <c r="C6" s="66">
        <f>C7+C8+C9+C12+C13+C14+C15+C16+C17</f>
        <v>6018000000</v>
      </c>
      <c r="D6" s="66">
        <f>D7+D8+D9+D12+D13+D14+D15+D16+D17</f>
        <v>0</v>
      </c>
      <c r="E6" s="66">
        <f>E7+E8+E9+E12+E13+E14+E15+E16+E17</f>
        <v>6018000000</v>
      </c>
      <c r="F6" s="67"/>
      <c r="G6" s="68"/>
      <c r="H6" s="68"/>
      <c r="I6" s="55"/>
    </row>
    <row r="7" spans="1:13" ht="26.25" customHeight="1" x14ac:dyDescent="0.25">
      <c r="A7" s="69">
        <v>1</v>
      </c>
      <c r="B7" s="70" t="s">
        <v>49</v>
      </c>
      <c r="C7" s="71">
        <f>3580000000+50000000</f>
        <v>3630000000</v>
      </c>
      <c r="D7" s="71"/>
      <c r="E7" s="66">
        <f t="shared" ref="E7:E17" si="0">SUM(C7:D7)</f>
        <v>3630000000</v>
      </c>
      <c r="F7" s="72"/>
      <c r="G7" s="53"/>
      <c r="H7" s="53"/>
      <c r="I7" s="73"/>
      <c r="J7" s="53"/>
    </row>
    <row r="8" spans="1:13" ht="26.25" customHeight="1" x14ac:dyDescent="0.25">
      <c r="A8" s="69">
        <v>2</v>
      </c>
      <c r="B8" s="70" t="s">
        <v>50</v>
      </c>
      <c r="C8" s="71">
        <v>1188000000</v>
      </c>
      <c r="D8" s="71"/>
      <c r="E8" s="66">
        <f t="shared" si="0"/>
        <v>1188000000</v>
      </c>
      <c r="F8" s="72"/>
      <c r="G8" s="53"/>
      <c r="H8" s="53"/>
      <c r="I8" s="53"/>
      <c r="K8" s="53"/>
    </row>
    <row r="9" spans="1:13" ht="42" customHeight="1" x14ac:dyDescent="0.25">
      <c r="A9" s="69">
        <v>3</v>
      </c>
      <c r="B9" s="70" t="s">
        <v>51</v>
      </c>
      <c r="C9" s="71">
        <f>SUM(C10:C11)</f>
        <v>850000000</v>
      </c>
      <c r="D9" s="71">
        <f>SUM(D10:D11)</f>
        <v>0</v>
      </c>
      <c r="E9" s="74">
        <f>SUM(E10:E11)</f>
        <v>850000000</v>
      </c>
      <c r="F9" s="72"/>
      <c r="G9" s="53"/>
      <c r="H9" s="53"/>
      <c r="I9" s="53"/>
      <c r="K9" s="53"/>
    </row>
    <row r="10" spans="1:13" ht="39.75" customHeight="1" x14ac:dyDescent="0.25">
      <c r="A10" s="69"/>
      <c r="B10" s="70" t="s">
        <v>52</v>
      </c>
      <c r="C10" s="71">
        <v>400000000</v>
      </c>
      <c r="D10" s="71"/>
      <c r="E10" s="66">
        <f t="shared" si="0"/>
        <v>400000000</v>
      </c>
      <c r="F10" s="72"/>
      <c r="G10" s="53"/>
      <c r="H10" s="53"/>
      <c r="I10" s="53"/>
      <c r="J10" s="53"/>
    </row>
    <row r="11" spans="1:13" ht="60.75" customHeight="1" x14ac:dyDescent="0.25">
      <c r="A11" s="69"/>
      <c r="B11" s="70" t="s">
        <v>53</v>
      </c>
      <c r="C11" s="71">
        <v>450000000</v>
      </c>
      <c r="D11" s="71"/>
      <c r="E11" s="66">
        <f t="shared" si="0"/>
        <v>450000000</v>
      </c>
      <c r="F11" s="72"/>
      <c r="G11" s="53"/>
      <c r="H11" s="53"/>
      <c r="I11" s="54"/>
      <c r="J11" s="53"/>
    </row>
    <row r="12" spans="1:13" ht="40.5" customHeight="1" x14ac:dyDescent="0.25">
      <c r="A12" s="69">
        <v>4</v>
      </c>
      <c r="B12" s="70" t="s">
        <v>54</v>
      </c>
      <c r="C12" s="71">
        <v>100000000</v>
      </c>
      <c r="D12" s="71"/>
      <c r="E12" s="66">
        <f t="shared" si="0"/>
        <v>100000000</v>
      </c>
      <c r="F12" s="72"/>
      <c r="G12" s="53"/>
      <c r="H12" s="53"/>
      <c r="I12" s="54"/>
      <c r="J12" s="53"/>
    </row>
    <row r="13" spans="1:13" ht="27" customHeight="1" x14ac:dyDescent="0.25">
      <c r="A13" s="69">
        <v>5</v>
      </c>
      <c r="B13" s="70" t="s">
        <v>55</v>
      </c>
      <c r="C13" s="71"/>
      <c r="D13" s="71"/>
      <c r="E13" s="66">
        <f t="shared" si="0"/>
        <v>0</v>
      </c>
      <c r="F13" s="72"/>
      <c r="G13" s="53"/>
      <c r="H13" s="53"/>
      <c r="I13" s="54"/>
      <c r="J13" s="53"/>
    </row>
    <row r="14" spans="1:13" ht="27" customHeight="1" x14ac:dyDescent="0.25">
      <c r="A14" s="69">
        <v>6</v>
      </c>
      <c r="B14" s="70" t="s">
        <v>56</v>
      </c>
      <c r="C14" s="71">
        <v>30000000</v>
      </c>
      <c r="D14" s="71"/>
      <c r="E14" s="66">
        <f>SUM(C14:D14)</f>
        <v>30000000</v>
      </c>
      <c r="F14" s="72"/>
      <c r="G14" s="53"/>
      <c r="H14" s="53"/>
      <c r="I14" s="54"/>
      <c r="J14" s="53"/>
    </row>
    <row r="15" spans="1:13" ht="27" customHeight="1" x14ac:dyDescent="0.25">
      <c r="A15" s="69">
        <v>7</v>
      </c>
      <c r="B15" s="70" t="s">
        <v>57</v>
      </c>
      <c r="C15" s="71">
        <v>100000000</v>
      </c>
      <c r="D15" s="71"/>
      <c r="E15" s="66">
        <f t="shared" si="0"/>
        <v>100000000</v>
      </c>
      <c r="F15" s="72"/>
      <c r="G15" s="75"/>
      <c r="H15" s="53"/>
      <c r="I15" s="54"/>
      <c r="J15" s="53"/>
    </row>
    <row r="16" spans="1:13" ht="78" customHeight="1" x14ac:dyDescent="0.25">
      <c r="A16" s="69">
        <v>8</v>
      </c>
      <c r="B16" s="70" t="s">
        <v>58</v>
      </c>
      <c r="C16" s="71">
        <v>60000000</v>
      </c>
      <c r="D16" s="71"/>
      <c r="E16" s="66">
        <f t="shared" si="0"/>
        <v>60000000</v>
      </c>
      <c r="F16" s="72"/>
      <c r="G16" s="53"/>
      <c r="H16" s="53"/>
      <c r="I16" s="54"/>
      <c r="J16" s="53"/>
    </row>
    <row r="17" spans="1:11" ht="61.5" customHeight="1" x14ac:dyDescent="0.25">
      <c r="A17" s="76">
        <v>9</v>
      </c>
      <c r="B17" s="77" t="s">
        <v>59</v>
      </c>
      <c r="C17" s="78">
        <v>60000000</v>
      </c>
      <c r="D17" s="78"/>
      <c r="E17" s="79">
        <f t="shared" si="0"/>
        <v>60000000</v>
      </c>
      <c r="F17" s="72"/>
      <c r="G17" s="53"/>
      <c r="H17" s="53"/>
      <c r="I17" s="54"/>
      <c r="J17" s="53"/>
    </row>
    <row r="18" spans="1:11" ht="18.75" customHeight="1" x14ac:dyDescent="0.25">
      <c r="A18" s="80"/>
      <c r="B18" s="81"/>
      <c r="C18" s="82"/>
      <c r="D18" s="82"/>
      <c r="E18" s="82"/>
      <c r="F18" s="72"/>
      <c r="G18" s="53"/>
      <c r="H18" s="83"/>
      <c r="I18" s="83"/>
      <c r="J18" s="84"/>
      <c r="K18" s="53"/>
    </row>
    <row r="19" spans="1:11" ht="20.25" customHeight="1" x14ac:dyDescent="0.25">
      <c r="A19" s="54"/>
      <c r="B19" s="54"/>
      <c r="C19" s="82"/>
      <c r="D19" s="82"/>
      <c r="E19" s="82"/>
      <c r="G19" s="53"/>
      <c r="H19" s="85"/>
      <c r="J19" s="84"/>
      <c r="K19" s="53"/>
    </row>
    <row r="20" spans="1:11" s="86" customFormat="1" ht="19.5" customHeight="1" x14ac:dyDescent="0.3">
      <c r="B20" s="87"/>
      <c r="C20" s="84"/>
      <c r="D20" s="88"/>
      <c r="E20" s="89"/>
      <c r="G20" s="90"/>
      <c r="H20" s="91"/>
      <c r="I20" s="92"/>
      <c r="J20" s="92"/>
      <c r="K20" s="92"/>
    </row>
    <row r="21" spans="1:11" s="91" customFormat="1" ht="19.5" customHeight="1" x14ac:dyDescent="0.3">
      <c r="B21" s="49"/>
      <c r="C21" s="84"/>
      <c r="D21" s="93"/>
      <c r="E21" s="94"/>
      <c r="G21" s="93"/>
      <c r="H21" s="93"/>
      <c r="I21" s="93"/>
      <c r="J21" s="93"/>
    </row>
    <row r="22" spans="1:11" s="91" customFormat="1" ht="19.5" customHeight="1" x14ac:dyDescent="0.25">
      <c r="C22" s="95"/>
      <c r="D22" s="96"/>
      <c r="E22" s="93"/>
      <c r="G22" s="93"/>
      <c r="H22" s="90"/>
      <c r="I22" s="90"/>
      <c r="J22" s="90"/>
    </row>
    <row r="23" spans="1:11" ht="19.5" customHeight="1" x14ac:dyDescent="0.25">
      <c r="C23" s="97"/>
      <c r="D23" s="96"/>
      <c r="E23" s="98"/>
      <c r="G23" s="99"/>
      <c r="H23" s="100"/>
    </row>
    <row r="24" spans="1:11" ht="19.5" customHeight="1" x14ac:dyDescent="0.25">
      <c r="D24" s="101"/>
      <c r="E24" s="98"/>
      <c r="G24" s="102"/>
      <c r="H24" s="100"/>
      <c r="J24" s="53"/>
    </row>
    <row r="25" spans="1:11" ht="16.5" x14ac:dyDescent="0.25">
      <c r="D25" s="101"/>
      <c r="E25" s="103"/>
      <c r="H25" s="99"/>
    </row>
    <row r="26" spans="1:11" ht="16.5" x14ac:dyDescent="0.25">
      <c r="D26" s="101"/>
    </row>
    <row r="27" spans="1:11" ht="16.5" x14ac:dyDescent="0.25">
      <c r="D27" s="101"/>
    </row>
  </sheetData>
  <mergeCells count="5">
    <mergeCell ref="A1:E1"/>
    <mergeCell ref="B2:E2"/>
    <mergeCell ref="A4:A5"/>
    <mergeCell ref="B4:B5"/>
    <mergeCell ref="C4:E4"/>
  </mergeCells>
  <pageMargins left="0.5" right="0.196850393700787" top="0.73" bottom="0.17" header="0.71" footer="0.17"/>
  <pageSetup paperSize="9" scale="95"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48. VPĐK</vt:lpstr>
      <vt:lpstr>Chi tiet VPĐK</vt:lpstr>
      <vt:lpstr>'48. VPĐK'!Print_Titles</vt:lpstr>
      <vt:lpstr>'Chi tiet VPĐK'!Print_Titles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2021-03-01T08:45:02Z</cp:lastPrinted>
  <dcterms:created xsi:type="dcterms:W3CDTF">2021-03-01T08:44:24Z</dcterms:created>
  <dcterms:modified xsi:type="dcterms:W3CDTF">2021-03-01T09:22:10Z</dcterms:modified>
</cp:coreProperties>
</file>